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4"/>
  <workbookPr/>
  <xr:revisionPtr revIDLastSave="0" documentId="8_{9B3F060A-E267-4B2B-8AFE-CAC8ABB317BF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Asiakasrekisteri" sheetId="1" r:id="rId1"/>
    <sheet name="Varaukset" sheetId="2" r:id="rId2"/>
    <sheet name="Varauskalenteri" sheetId="6" r:id="rId3"/>
    <sheet name="Muistilista" sheetId="3" r:id="rId4"/>
    <sheet name="Kulut" sheetId="4" r:id="rId5"/>
    <sheet name="Tiedot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2" l="1"/>
  <c r="K3" i="2"/>
  <c r="K4" i="2"/>
  <c r="K5" i="2"/>
  <c r="K6" i="2"/>
  <c r="K7" i="2"/>
  <c r="K8" i="2"/>
  <c r="K9" i="2"/>
  <c r="K10" i="2"/>
  <c r="K11" i="2"/>
  <c r="K12" i="2"/>
  <c r="E13" i="2"/>
  <c r="N13" i="2"/>
  <c r="H2" i="2"/>
  <c r="L2" i="2" s="1"/>
  <c r="H3" i="2"/>
  <c r="L3" i="2" s="1"/>
  <c r="H4" i="2"/>
  <c r="L4" i="2" s="1"/>
  <c r="H5" i="2"/>
  <c r="L5" i="2" s="1"/>
  <c r="H6" i="2"/>
  <c r="L6" i="2" s="1"/>
  <c r="H7" i="2"/>
  <c r="L7" i="2" s="1"/>
  <c r="H8" i="2"/>
  <c r="L8" i="2" s="1"/>
  <c r="H9" i="2"/>
  <c r="L9" i="2" s="1"/>
  <c r="H10" i="2"/>
  <c r="L10" i="2" s="1"/>
  <c r="H11" i="2"/>
  <c r="L11" i="2" s="1"/>
  <c r="H12" i="2"/>
  <c r="L12" i="2" s="1"/>
  <c r="B7" i="1"/>
  <c r="I7" i="1"/>
  <c r="L13" i="2" l="1"/>
  <c r="H13" i="2"/>
</calcChain>
</file>

<file path=xl/sharedStrings.xml><?xml version="1.0" encoding="utf-8"?>
<sst xmlns="http://schemas.openxmlformats.org/spreadsheetml/2006/main" count="111" uniqueCount="85">
  <si>
    <t>Asiakasnumero</t>
  </si>
  <si>
    <t>Sukunimi</t>
  </si>
  <si>
    <t>Etunimi</t>
  </si>
  <si>
    <t>Sähköposti</t>
  </si>
  <si>
    <t>Puhelin</t>
  </si>
  <si>
    <t>Maa</t>
  </si>
  <si>
    <t>Markkinointilupa (K/E)</t>
  </si>
  <si>
    <t>Asiakasryhmä</t>
  </si>
  <si>
    <t>Huomiot</t>
  </si>
  <si>
    <t>A1001</t>
  </si>
  <si>
    <t>Virtanen</t>
  </si>
  <si>
    <t>Sofia</t>
  </si>
  <si>
    <t>sofia.virtanen@example.com</t>
  </si>
  <si>
    <t>+358501112223</t>
  </si>
  <si>
    <t>FI</t>
  </si>
  <si>
    <t>K</t>
  </si>
  <si>
    <t>Majoitus</t>
  </si>
  <si>
    <t>Palaa syksyisin; matkustaa perheen kanssa</t>
  </si>
  <si>
    <t>A1002</t>
  </si>
  <si>
    <t>Johnson</t>
  </si>
  <si>
    <t>Mark</t>
  </si>
  <si>
    <t>mark.johnson@example.co.uk</t>
  </si>
  <si>
    <t>+447700900123</t>
  </si>
  <si>
    <t>UK</t>
  </si>
  <si>
    <t>Kokous</t>
  </si>
  <si>
    <t>Kiinnostunut sauna- ja auringonlaskuelämyksistä</t>
  </si>
  <si>
    <t>A1003</t>
  </si>
  <si>
    <t>Schmidt</t>
  </si>
  <si>
    <t>Greta</t>
  </si>
  <si>
    <t>greta.schmidt@example.de</t>
  </si>
  <si>
    <t>+4915112345678</t>
  </si>
  <si>
    <t>DE</t>
  </si>
  <si>
    <t>E</t>
  </si>
  <si>
    <t>Pyytää vain varausvahvistuksia, ei markkinointia</t>
  </si>
  <si>
    <t>A1004</t>
  </si>
  <si>
    <t>Laine</t>
  </si>
  <si>
    <t>Anna</t>
  </si>
  <si>
    <t>anna.laine@example.com</t>
  </si>
  <si>
    <t>+358401234567</t>
  </si>
  <si>
    <t>Pitää kevyistä vaelluksista</t>
  </si>
  <si>
    <t>A1005</t>
  </si>
  <si>
    <t>Svensson</t>
  </si>
  <si>
    <t>Erik</t>
  </si>
  <si>
    <t>erik.svensson@example.se</t>
  </si>
  <si>
    <t>+46701234567</t>
  </si>
  <si>
    <t>SE</t>
  </si>
  <si>
    <t>Haluaa opastusta englanniksi, pyöräretket</t>
  </si>
  <si>
    <t>Summa</t>
  </si>
  <si>
    <t>Varauspäivä</t>
  </si>
  <si>
    <t>Varaus #</t>
  </si>
  <si>
    <t>Asiakas</t>
  </si>
  <si>
    <t>Tuote / majoite</t>
  </si>
  <si>
    <t>Hlömäärä</t>
  </si>
  <si>
    <t>Saapuminen (pvm)</t>
  </si>
  <si>
    <t>Lähtö (pvm)</t>
  </si>
  <si>
    <t xml:space="preserve">Yöt </t>
  </si>
  <si>
    <t>Hinta / yö</t>
  </si>
  <si>
    <t>Alennus %</t>
  </si>
  <si>
    <t>Alennus €</t>
  </si>
  <si>
    <t xml:space="preserve">Summa </t>
  </si>
  <si>
    <t>Maksutila (Avoin/Valmis)</t>
  </si>
  <si>
    <t>V1001</t>
  </si>
  <si>
    <t>Veeti Vuokraaja</t>
  </si>
  <si>
    <t>Mökki 2</t>
  </si>
  <si>
    <t>V1002</t>
  </si>
  <si>
    <t>Mia Matkustaja</t>
  </si>
  <si>
    <t>Mökki 1</t>
  </si>
  <si>
    <t>Varauskalenteri</t>
  </si>
  <si>
    <t>Mökki 3</t>
  </si>
  <si>
    <t>Tehtävä</t>
  </si>
  <si>
    <t>Kiireellisyys</t>
  </si>
  <si>
    <t>Tehty</t>
  </si>
  <si>
    <t>Vaihda kiuaskivet</t>
  </si>
  <si>
    <t>Sitten kun on aikaa</t>
  </si>
  <si>
    <t>Halkoliiterin ovi ei pysy kiinni</t>
  </si>
  <si>
    <t>Tee heti!</t>
  </si>
  <si>
    <t>Mökki 2 käsisaipua</t>
  </si>
  <si>
    <t>Huollot</t>
  </si>
  <si>
    <t>Hankinnat</t>
  </si>
  <si>
    <t>pvm</t>
  </si>
  <si>
    <t>selite</t>
  </si>
  <si>
    <t>€</t>
  </si>
  <si>
    <t>Asiakasryhmät</t>
  </si>
  <si>
    <t>Mökit</t>
  </si>
  <si>
    <t>Suunnitelmissa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</si>
</sst>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d:m:yyyy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49" fontId="0" fillId="0" borderId="0" xfId="0" applyNumberForma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6" fontId="0" fillId="0" borderId="0" xfId="0" applyNumberFormat="1"/>
    <xf numFmtId="9" fontId="0" fillId="0" borderId="0" xfId="0" applyNumberFormat="1"/>
    <xf numFmtId="164" fontId="0" fillId="0" borderId="0" xfId="0" applyNumberFormat="1"/>
    <xf numFmtId="14" fontId="0" fillId="0" borderId="1" xfId="0" applyNumberFormat="1" applyBorder="1"/>
    <xf numFmtId="0" fontId="0" fillId="2" borderId="2" xfId="0" applyFill="1" applyBorder="1"/>
    <xf numFmtId="0" fontId="0" fillId="0" borderId="2" xfId="0" applyBorder="1"/>
  </cellXfs>
  <cellStyles count="1">
    <cellStyle name="Normaali" xfId="0" builtinId="0"/>
  </cellStyles>
  <dxfs count="10">
    <dxf>
      <numFmt numFmtId="10" formatCode="#,##0\ &quot;€&quot;;[Red]\-#,##0\ &quot;€&quot;"/>
    </dxf>
    <dxf>
      <numFmt numFmtId="10" formatCode="#,##0\ &quot;€&quot;;[Red]\-#,##0\ &quot;€&quot;"/>
    </dxf>
    <dxf>
      <numFmt numFmtId="0" formatCode="General"/>
    </dxf>
    <dxf>
      <numFmt numFmtId="164" formatCode="d:m:yyyy"/>
    </dxf>
    <dxf>
      <numFmt numFmtId="164" formatCode="d:m:yyyy"/>
    </dxf>
    <dxf>
      <numFmt numFmtId="164" formatCode="d:m:yyyy"/>
    </dxf>
    <dxf>
      <numFmt numFmtId="19" formatCode="d/m/yyyy"/>
    </dxf>
    <dxf>
      <numFmt numFmtId="19" formatCode="d/m/yyyy"/>
    </dxf>
    <dxf>
      <numFmt numFmtId="30" formatCode="@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18B316-0D2E-4686-A9D8-E539AA2EDAC0}" name="Taulukko1" displayName="Taulukko1" ref="A1:I7" totalsRowCount="1">
  <autoFilter ref="A1:I6" xr:uid="{6118B316-0D2E-4686-A9D8-E539AA2EDAC0}"/>
  <tableColumns count="9">
    <tableColumn id="1" xr3:uid="{F451F2D9-E121-445B-9AC3-103E32947897}" name="Asiakasnumero" totalsRowLabel="Summa"/>
    <tableColumn id="2" xr3:uid="{6ED218E7-A3C5-438B-83CD-E842CDA6C998}" name="Sukunimi" totalsRowFunction="custom">
      <totalsRowFormula>SUBTOTAL(103,B2:B6)</totalsRowFormula>
    </tableColumn>
    <tableColumn id="3" xr3:uid="{EE189170-E0ED-4111-A15D-2F378B1EDAA3}" name="Etunimi"/>
    <tableColumn id="4" xr3:uid="{66E3E80A-FF92-4B1C-9A3E-4C59690DB4F7}" name="Sähköposti"/>
    <tableColumn id="5" xr3:uid="{35DF1553-5B17-44A8-8AD5-50D6A4C31F87}" name="Puhelin" dataDxfId="8"/>
    <tableColumn id="6" xr3:uid="{7B6415EC-B451-4FC8-887E-7DCA845A00F4}" name="Maa"/>
    <tableColumn id="7" xr3:uid="{35EA41C1-1DD6-4EF1-B53B-A3217C3BCABA}" name="Markkinointilupa (K/E)"/>
    <tableColumn id="10" xr3:uid="{1B98397E-21B9-4461-8072-5877A59E7C32}" name="Asiakasryhmä" dataDxfId="7"/>
    <tableColumn id="8" xr3:uid="{2EFA39DF-D1AC-4970-B57F-3FA758425D98}" name="Huomiot" totalsRowFunction="count" dataDxfId="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933B08-37DD-4DF7-8DEA-76362C4FB4B4}" name="Taulukko2" displayName="Taulukko2" ref="A1:N13" totalsRowCount="1">
  <autoFilter ref="A1:N12" xr:uid="{D0933B08-37DD-4DF7-8DEA-76362C4FB4B4}"/>
  <tableColumns count="14">
    <tableColumn id="1" xr3:uid="{EEBC5B9B-D334-4A54-B737-D9F9AABCBBB8}" name="Varauspäivä" totalsRowLabel="Summa" dataDxfId="5"/>
    <tableColumn id="2" xr3:uid="{D32975CF-C435-467A-B04D-3075DA7E9FDD}" name="Varaus #"/>
    <tableColumn id="3" xr3:uid="{E4416BFD-D1D6-4738-8916-F4581004E9E7}" name="Asiakas"/>
    <tableColumn id="4" xr3:uid="{F127A527-CC07-46A8-A72D-8F93700E7DAF}" name="Tuote / majoite"/>
    <tableColumn id="5" xr3:uid="{45388F7A-CEFC-4E5E-A032-EBD3912499C1}" name="Hlömäärä" totalsRowFunction="custom">
      <totalsRowFormula>SUBTOTAL(101,E2:E12)</totalsRowFormula>
    </tableColumn>
    <tableColumn id="6" xr3:uid="{7D2A7B27-1CDD-4B2D-A5CC-26DB13E8222A}" name="Saapuminen (pvm)" dataDxfId="4"/>
    <tableColumn id="7" xr3:uid="{12D77D63-2FAD-4F27-BCCC-1DFAD7409BD1}" name="Lähtö (pvm)" dataDxfId="3"/>
    <tableColumn id="8" xr3:uid="{93EE651F-672D-4142-AD41-F646BC0F468E}" name="Yöt " totalsRowFunction="custom" dataDxfId="2">
      <calculatedColumnFormula>Taulukko2[[#This Row],[Lähtö (pvm)]]-Taulukko2[[#This Row],[Saapuminen (pvm)]]</calculatedColumnFormula>
      <totalsRowFormula>SUBTOTAL(109,H2:H12)</totalsRowFormula>
    </tableColumn>
    <tableColumn id="9" xr3:uid="{E775AF8A-2BEC-4E76-BAFA-D4EE943AF07C}" name="Hinta / yö"/>
    <tableColumn id="10" xr3:uid="{342E1444-1524-479F-8C0D-8D6B4A5C7084}" name="Alennus %"/>
    <tableColumn id="14" xr3:uid="{E10D8356-E506-4A38-B5A2-91193552484F}" name="Alennus €" dataDxfId="1">
      <calculatedColumnFormula>Taulukko2[[#This Row],[Hinta / yö]]*Taulukko2[[#This Row],[Alennus %]]</calculatedColumnFormula>
    </tableColumn>
    <tableColumn id="11" xr3:uid="{688C0AB3-2E61-40AB-93A8-49F23F9D45D2}" name="Summa " totalsRowFunction="custom" dataDxfId="0">
      <calculatedColumnFormula>Taulukko2[[#This Row],[Yöt ]]*Taulukko2[[#This Row],[Hinta / yö]]-Taulukko2[[#This Row],[Alennus €]]</calculatedColumnFormula>
      <totalsRowFormula>SUBTOTAL(109,L2:L12)</totalsRowFormula>
    </tableColumn>
    <tableColumn id="12" xr3:uid="{FB9F38CA-C4BE-4A35-B910-111D6480F4D3}" name="Maksutila (Avoin/Valmis)"/>
    <tableColumn id="13" xr3:uid="{9AB1DA07-8EE7-4141-B10F-8070D601B361}" name="Huomiot" totalsRowFunction="count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8B5E8DB-E21E-45BF-80A3-9959ABD5376F}" name="Taulukko3" displayName="Taulukko3" ref="A1:C4" totalsRowShown="0">
  <autoFilter ref="A1:C4" xr:uid="{88B5E8DB-E21E-45BF-80A3-9959ABD5376F}"/>
  <tableColumns count="3">
    <tableColumn id="1" xr3:uid="{662CA298-EF4C-4108-9241-E272D9696BFB}" name="Tehtävä"/>
    <tableColumn id="2" xr3:uid="{E5631864-5579-4B1E-83A1-6CA705BA481C}" name="Kiireellisyys"/>
    <tableColumn id="3" xr3:uid="{F939B2C1-7F61-4A32-BDD8-3935DD777F5D}" name="Tehty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DAD268F-DE15-4D9C-BECC-451CE376985E}" name="Taulukko4" displayName="Taulukko4" ref="A2:C9" totalsRowShown="0">
  <autoFilter ref="A2:C9" xr:uid="{EDAD268F-DE15-4D9C-BECC-451CE376985E}"/>
  <tableColumns count="3">
    <tableColumn id="1" xr3:uid="{D80C3CBE-7DAC-4BCA-A61A-5B94597838A5}" name="pvm"/>
    <tableColumn id="2" xr3:uid="{93E9020A-D696-422A-AE6D-E1902613ADDD}" name="selite"/>
    <tableColumn id="3" xr3:uid="{0B2BD708-B7D3-466F-ADCC-4FD66E1F1F42}" name="€"/>
  </tableColumns>
  <tableStyleInfo name="TableStyleLight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9FC7EA7-F73B-4127-BEFB-0A2263706310}" name="Taulukko5" displayName="Taulukko5" ref="D2:F9" totalsRowShown="0">
  <autoFilter ref="D2:F9" xr:uid="{69FC7EA7-F73B-4127-BEFB-0A2263706310}"/>
  <tableColumns count="3">
    <tableColumn id="1" xr3:uid="{F8F1D6DF-4024-4229-AD17-EEF9DE074FD8}" name="pvm"/>
    <tableColumn id="2" xr3:uid="{1A31FEC9-8E89-4DFD-A371-CB9B85B55862}" name="selite"/>
    <tableColumn id="3" xr3:uid="{3E99A1AD-3C45-4149-A057-D3CED8507D6A}" name="€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D2" sqref="D2:D6"/>
    </sheetView>
  </sheetViews>
  <sheetFormatPr defaultRowHeight="15"/>
  <cols>
    <col min="1" max="1" width="19.140625" customWidth="1"/>
    <col min="2" max="3" width="16" customWidth="1"/>
    <col min="4" max="4" width="29.7109375" customWidth="1"/>
    <col min="5" max="5" width="23" customWidth="1"/>
    <col min="6" max="6" width="16" customWidth="1"/>
    <col min="7" max="7" width="25" customWidth="1"/>
    <col min="8" max="8" width="20.140625" customWidth="1"/>
    <col min="9" max="9" width="54.4257812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s="2" t="s">
        <v>13</v>
      </c>
      <c r="F2" t="s">
        <v>14</v>
      </c>
      <c r="G2" t="s">
        <v>15</v>
      </c>
      <c r="H2" t="s">
        <v>16</v>
      </c>
      <c r="I2" t="s">
        <v>17</v>
      </c>
    </row>
    <row r="3" spans="1:9">
      <c r="A3" t="s">
        <v>18</v>
      </c>
      <c r="B3" t="s">
        <v>19</v>
      </c>
      <c r="C3" t="s">
        <v>20</v>
      </c>
      <c r="D3" t="s">
        <v>21</v>
      </c>
      <c r="E3" s="2" t="s">
        <v>22</v>
      </c>
      <c r="F3" t="s">
        <v>23</v>
      </c>
      <c r="G3" t="s">
        <v>15</v>
      </c>
      <c r="H3" t="s">
        <v>24</v>
      </c>
      <c r="I3" t="s">
        <v>25</v>
      </c>
    </row>
    <row r="4" spans="1:9">
      <c r="A4" t="s">
        <v>26</v>
      </c>
      <c r="B4" t="s">
        <v>27</v>
      </c>
      <c r="C4" t="s">
        <v>28</v>
      </c>
      <c r="D4" t="s">
        <v>29</v>
      </c>
      <c r="E4" s="2" t="s">
        <v>30</v>
      </c>
      <c r="F4" t="s">
        <v>31</v>
      </c>
      <c r="G4" t="s">
        <v>32</v>
      </c>
      <c r="H4" t="s">
        <v>16</v>
      </c>
      <c r="I4" t="s">
        <v>33</v>
      </c>
    </row>
    <row r="5" spans="1:9">
      <c r="A5" t="s">
        <v>34</v>
      </c>
      <c r="B5" t="s">
        <v>35</v>
      </c>
      <c r="C5" t="s">
        <v>36</v>
      </c>
      <c r="D5" t="s">
        <v>37</v>
      </c>
      <c r="E5" s="2" t="s">
        <v>38</v>
      </c>
      <c r="F5" t="s">
        <v>14</v>
      </c>
      <c r="G5" t="s">
        <v>15</v>
      </c>
      <c r="H5" t="s">
        <v>24</v>
      </c>
      <c r="I5" t="s">
        <v>39</v>
      </c>
    </row>
    <row r="6" spans="1:9">
      <c r="A6" t="s">
        <v>40</v>
      </c>
      <c r="B6" t="s">
        <v>41</v>
      </c>
      <c r="C6" t="s">
        <v>42</v>
      </c>
      <c r="D6" t="s">
        <v>43</v>
      </c>
      <c r="E6" s="2" t="s">
        <v>44</v>
      </c>
      <c r="F6" t="s">
        <v>45</v>
      </c>
      <c r="G6" t="s">
        <v>15</v>
      </c>
      <c r="H6" t="s">
        <v>16</v>
      </c>
      <c r="I6" t="s">
        <v>46</v>
      </c>
    </row>
    <row r="7" spans="1:9">
      <c r="A7" t="s">
        <v>47</v>
      </c>
      <c r="B7">
        <f>SUBTOTAL(103,B2:B6)</f>
        <v>5</v>
      </c>
      <c r="I7">
        <f>SUBTOTAL(103,Taulukko1[Huomiot])</f>
        <v>5</v>
      </c>
    </row>
  </sheetData>
  <conditionalFormatting sqref="G2:G6">
    <cfRule type="containsText" dxfId="9" priority="1" operator="containsText" text="E">
      <formula>NOT(ISERROR(SEARCH("E",G2)))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0D8BF1E-D33B-4AE8-B0D6-0691489E5B71}">
          <x14:formula1>
            <xm:f>Tiedot!$A$2:$A$4</xm:f>
          </x14:formula1>
          <xm:sqref>H2:H6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D745-6EAF-4FCC-8474-FE7EC1A145AF}">
  <dimension ref="A1:N13"/>
  <sheetViews>
    <sheetView workbookViewId="0">
      <selection sqref="A1:L1"/>
    </sheetView>
  </sheetViews>
  <sheetFormatPr defaultRowHeight="15"/>
  <cols>
    <col min="1" max="1" width="15.28515625" customWidth="1"/>
    <col min="2" max="2" width="10.7109375" bestFit="1" customWidth="1"/>
    <col min="3" max="3" width="14.140625" bestFit="1" customWidth="1"/>
    <col min="4" max="4" width="16.42578125" bestFit="1" customWidth="1"/>
    <col min="5" max="5" width="11.85546875" bestFit="1" customWidth="1"/>
    <col min="6" max="6" width="19.85546875" bestFit="1" customWidth="1"/>
    <col min="7" max="7" width="13.5703125" bestFit="1" customWidth="1"/>
    <col min="8" max="8" width="19.28515625" bestFit="1" customWidth="1"/>
    <col min="9" max="9" width="11.5703125" bestFit="1" customWidth="1"/>
    <col min="10" max="10" width="12.28515625" bestFit="1" customWidth="1"/>
    <col min="11" max="11" width="12.28515625" customWidth="1"/>
    <col min="12" max="12" width="14.85546875" customWidth="1"/>
    <col min="13" max="13" width="25.28515625" bestFit="1" customWidth="1"/>
    <col min="14" max="14" width="10.85546875" bestFit="1" customWidth="1"/>
  </cols>
  <sheetData>
    <row r="1" spans="1:14">
      <c r="A1" t="s">
        <v>48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55</v>
      </c>
      <c r="I1" t="s">
        <v>56</v>
      </c>
      <c r="J1" t="s">
        <v>57</v>
      </c>
      <c r="K1" t="s">
        <v>58</v>
      </c>
      <c r="L1" t="s">
        <v>59</v>
      </c>
      <c r="M1" t="s">
        <v>60</v>
      </c>
      <c r="N1" t="s">
        <v>8</v>
      </c>
    </row>
    <row r="2" spans="1:14">
      <c r="A2" s="9">
        <v>45820</v>
      </c>
      <c r="B2" t="s">
        <v>61</v>
      </c>
      <c r="C2" t="s">
        <v>62</v>
      </c>
      <c r="D2" t="s">
        <v>63</v>
      </c>
      <c r="E2">
        <v>3</v>
      </c>
      <c r="F2" s="9">
        <v>45903</v>
      </c>
      <c r="G2" s="9">
        <v>45905</v>
      </c>
      <c r="H2">
        <f>Taulukko2[[#This Row],[Lähtö (pvm)]]-Taulukko2[[#This Row],[Saapuminen (pvm)]]</f>
        <v>2</v>
      </c>
      <c r="I2" s="7">
        <v>120</v>
      </c>
      <c r="J2" s="8">
        <v>0.1</v>
      </c>
      <c r="K2" s="7">
        <f>Taulukko2[[#This Row],[Hinta / yö]]*Taulukko2[[#This Row],[Alennus %]]</f>
        <v>12</v>
      </c>
      <c r="L2" s="7">
        <f>Taulukko2[[#This Row],[Yöt ]]*Taulukko2[[#This Row],[Hinta / yö]]-Taulukko2[[#This Row],[Alennus €]]</f>
        <v>228</v>
      </c>
    </row>
    <row r="3" spans="1:14">
      <c r="A3" s="9">
        <v>45881</v>
      </c>
      <c r="B3" t="s">
        <v>64</v>
      </c>
      <c r="C3" t="s">
        <v>65</v>
      </c>
      <c r="D3" t="s">
        <v>66</v>
      </c>
      <c r="E3">
        <v>1</v>
      </c>
      <c r="F3" s="9">
        <v>45901</v>
      </c>
      <c r="G3" s="9">
        <v>45904</v>
      </c>
      <c r="H3">
        <f>Taulukko2[[#This Row],[Lähtö (pvm)]]-Taulukko2[[#This Row],[Saapuminen (pvm)]]</f>
        <v>3</v>
      </c>
      <c r="I3" s="7">
        <v>90</v>
      </c>
      <c r="J3" s="8"/>
      <c r="K3" s="7">
        <f>Taulukko2[[#This Row],[Hinta / yö]]*Taulukko2[[#This Row],[Alennus %]]</f>
        <v>0</v>
      </c>
      <c r="L3" s="7">
        <f>Taulukko2[[#This Row],[Yöt ]]*Taulukko2[[#This Row],[Hinta / yö]]-Taulukko2[[#This Row],[Alennus €]]</f>
        <v>270</v>
      </c>
    </row>
    <row r="4" spans="1:14">
      <c r="A4" s="9"/>
      <c r="F4" s="9"/>
      <c r="G4" s="9"/>
      <c r="H4">
        <f>Taulukko2[[#This Row],[Lähtö (pvm)]]-Taulukko2[[#This Row],[Saapuminen (pvm)]]</f>
        <v>0</v>
      </c>
      <c r="I4" s="7"/>
      <c r="J4" s="8"/>
      <c r="K4" s="7">
        <f>Taulukko2[[#This Row],[Hinta / yö]]*Taulukko2[[#This Row],[Alennus %]]</f>
        <v>0</v>
      </c>
      <c r="L4" s="7">
        <f>Taulukko2[[#This Row],[Yöt ]]*Taulukko2[[#This Row],[Hinta / yö]]-Taulukko2[[#This Row],[Alennus €]]</f>
        <v>0</v>
      </c>
    </row>
    <row r="5" spans="1:14">
      <c r="A5" s="9"/>
      <c r="F5" s="9"/>
      <c r="G5" s="9"/>
      <c r="H5">
        <f>Taulukko2[[#This Row],[Lähtö (pvm)]]-Taulukko2[[#This Row],[Saapuminen (pvm)]]</f>
        <v>0</v>
      </c>
      <c r="I5" s="7"/>
      <c r="J5" s="8"/>
      <c r="K5" s="7">
        <f>Taulukko2[[#This Row],[Hinta / yö]]*Taulukko2[[#This Row],[Alennus %]]</f>
        <v>0</v>
      </c>
      <c r="L5" s="7">
        <f>Taulukko2[[#This Row],[Yöt ]]*Taulukko2[[#This Row],[Hinta / yö]]-Taulukko2[[#This Row],[Alennus €]]</f>
        <v>0</v>
      </c>
    </row>
    <row r="6" spans="1:14">
      <c r="A6" s="9"/>
      <c r="F6" s="9"/>
      <c r="G6" s="9"/>
      <c r="H6">
        <f>Taulukko2[[#This Row],[Lähtö (pvm)]]-Taulukko2[[#This Row],[Saapuminen (pvm)]]</f>
        <v>0</v>
      </c>
      <c r="I6" s="7"/>
      <c r="J6" s="8"/>
      <c r="K6" s="7">
        <f>Taulukko2[[#This Row],[Hinta / yö]]*Taulukko2[[#This Row],[Alennus %]]</f>
        <v>0</v>
      </c>
      <c r="L6" s="7">
        <f>Taulukko2[[#This Row],[Yöt ]]*Taulukko2[[#This Row],[Hinta / yö]]-Taulukko2[[#This Row],[Alennus €]]</f>
        <v>0</v>
      </c>
    </row>
    <row r="7" spans="1:14">
      <c r="A7" s="9"/>
      <c r="F7" s="9"/>
      <c r="G7" s="9"/>
      <c r="H7">
        <f>Taulukko2[[#This Row],[Lähtö (pvm)]]-Taulukko2[[#This Row],[Saapuminen (pvm)]]</f>
        <v>0</v>
      </c>
      <c r="I7" s="7"/>
      <c r="J7" s="8"/>
      <c r="K7" s="7">
        <f>Taulukko2[[#This Row],[Hinta / yö]]*Taulukko2[[#This Row],[Alennus %]]</f>
        <v>0</v>
      </c>
      <c r="L7" s="7">
        <f>Taulukko2[[#This Row],[Yöt ]]*Taulukko2[[#This Row],[Hinta / yö]]-Taulukko2[[#This Row],[Alennus €]]</f>
        <v>0</v>
      </c>
    </row>
    <row r="8" spans="1:14">
      <c r="A8" s="9"/>
      <c r="F8" s="9"/>
      <c r="G8" s="9"/>
      <c r="H8">
        <f>Taulukko2[[#This Row],[Lähtö (pvm)]]-Taulukko2[[#This Row],[Saapuminen (pvm)]]</f>
        <v>0</v>
      </c>
      <c r="I8" s="7"/>
      <c r="J8" s="8"/>
      <c r="K8" s="7">
        <f>Taulukko2[[#This Row],[Hinta / yö]]*Taulukko2[[#This Row],[Alennus %]]</f>
        <v>0</v>
      </c>
      <c r="L8" s="7">
        <f>Taulukko2[[#This Row],[Yöt ]]*Taulukko2[[#This Row],[Hinta / yö]]-Taulukko2[[#This Row],[Alennus €]]</f>
        <v>0</v>
      </c>
    </row>
    <row r="9" spans="1:14">
      <c r="A9" s="9"/>
      <c r="F9" s="9"/>
      <c r="G9" s="9"/>
      <c r="H9">
        <f>Taulukko2[[#This Row],[Lähtö (pvm)]]-Taulukko2[[#This Row],[Saapuminen (pvm)]]</f>
        <v>0</v>
      </c>
      <c r="I9" s="7"/>
      <c r="J9" s="8"/>
      <c r="K9" s="7">
        <f>Taulukko2[[#This Row],[Hinta / yö]]*Taulukko2[[#This Row],[Alennus %]]</f>
        <v>0</v>
      </c>
      <c r="L9" s="7">
        <f>Taulukko2[[#This Row],[Yöt ]]*Taulukko2[[#This Row],[Hinta / yö]]-Taulukko2[[#This Row],[Alennus €]]</f>
        <v>0</v>
      </c>
    </row>
    <row r="10" spans="1:14">
      <c r="A10" s="9"/>
      <c r="F10" s="9"/>
      <c r="G10" s="9"/>
      <c r="H10">
        <f>Taulukko2[[#This Row],[Lähtö (pvm)]]-Taulukko2[[#This Row],[Saapuminen (pvm)]]</f>
        <v>0</v>
      </c>
      <c r="I10" s="7"/>
      <c r="J10" s="8"/>
      <c r="K10" s="7">
        <f>Taulukko2[[#This Row],[Hinta / yö]]*Taulukko2[[#This Row],[Alennus %]]</f>
        <v>0</v>
      </c>
      <c r="L10" s="7">
        <f>Taulukko2[[#This Row],[Yöt ]]*Taulukko2[[#This Row],[Hinta / yö]]-Taulukko2[[#This Row],[Alennus €]]</f>
        <v>0</v>
      </c>
    </row>
    <row r="11" spans="1:14">
      <c r="A11" s="9"/>
      <c r="F11" s="9"/>
      <c r="G11" s="9"/>
      <c r="H11">
        <f>Taulukko2[[#This Row],[Lähtö (pvm)]]-Taulukko2[[#This Row],[Saapuminen (pvm)]]</f>
        <v>0</v>
      </c>
      <c r="I11" s="7"/>
      <c r="J11" s="8"/>
      <c r="K11" s="7">
        <f>Taulukko2[[#This Row],[Hinta / yö]]*Taulukko2[[#This Row],[Alennus %]]</f>
        <v>0</v>
      </c>
      <c r="L11" s="7">
        <f>Taulukko2[[#This Row],[Yöt ]]*Taulukko2[[#This Row],[Hinta / yö]]-Taulukko2[[#This Row],[Alennus €]]</f>
        <v>0</v>
      </c>
    </row>
    <row r="12" spans="1:14">
      <c r="A12" s="9"/>
      <c r="F12" s="9"/>
      <c r="G12" s="9"/>
      <c r="H12">
        <f>Taulukko2[[#This Row],[Lähtö (pvm)]]-Taulukko2[[#This Row],[Saapuminen (pvm)]]</f>
        <v>0</v>
      </c>
      <c r="I12" s="7"/>
      <c r="J12" s="8"/>
      <c r="K12" s="7">
        <f>Taulukko2[[#This Row],[Hinta / yö]]*Taulukko2[[#This Row],[Alennus %]]</f>
        <v>0</v>
      </c>
      <c r="L12" s="7">
        <f>Taulukko2[[#This Row],[Yöt ]]*Taulukko2[[#This Row],[Hinta / yö]]-Taulukko2[[#This Row],[Alennus €]]</f>
        <v>0</v>
      </c>
    </row>
    <row r="13" spans="1:14">
      <c r="A13" t="s">
        <v>47</v>
      </c>
      <c r="E13">
        <f>SUBTOTAL(101,E2:E12)</f>
        <v>2</v>
      </c>
      <c r="H13">
        <f>SUBTOTAL(109,H2:H12)</f>
        <v>5</v>
      </c>
      <c r="L13">
        <f>SUBTOTAL(109,L2:L12)</f>
        <v>498</v>
      </c>
      <c r="N13">
        <f>SUBTOTAL(103,Taulukko2[Huomiot])</f>
        <v>0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C75DC3ED-F815-4D88-9399-613EDA955566}">
          <x14:formula1>
            <xm:f>Tiedot!$B$2:$B$4</xm:f>
          </x14:formula1>
          <xm:sqref>D2:D12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D43D-2F06-4406-A488-4F8AE423C82D}">
  <dimension ref="A1:BI5"/>
  <sheetViews>
    <sheetView workbookViewId="0">
      <selection activeCell="F9" sqref="F9"/>
    </sheetView>
  </sheetViews>
  <sheetFormatPr defaultRowHeight="15"/>
  <sheetData>
    <row r="1" spans="1:61">
      <c r="A1" s="3" t="s">
        <v>67</v>
      </c>
    </row>
    <row r="2" spans="1:61">
      <c r="B2" s="10">
        <v>45901</v>
      </c>
      <c r="C2" s="10">
        <v>45902</v>
      </c>
      <c r="D2" s="10">
        <v>45903</v>
      </c>
      <c r="E2" s="10">
        <v>45904</v>
      </c>
      <c r="F2" s="10">
        <v>45905</v>
      </c>
      <c r="G2" s="10">
        <v>45906</v>
      </c>
      <c r="H2" s="10">
        <v>45907</v>
      </c>
      <c r="I2" s="10">
        <v>45908</v>
      </c>
      <c r="J2" s="10">
        <v>45909</v>
      </c>
      <c r="K2" s="10">
        <v>45910</v>
      </c>
      <c r="L2" s="10">
        <v>45911</v>
      </c>
      <c r="M2" s="10">
        <v>45912</v>
      </c>
      <c r="N2" s="10">
        <v>45913</v>
      </c>
      <c r="O2" s="10">
        <v>45914</v>
      </c>
      <c r="P2" s="10">
        <v>45915</v>
      </c>
      <c r="Q2" s="10">
        <v>45916</v>
      </c>
      <c r="R2" s="10">
        <v>45917</v>
      </c>
      <c r="S2" s="10">
        <v>45918</v>
      </c>
      <c r="T2" s="10">
        <v>45919</v>
      </c>
      <c r="U2" s="10">
        <v>45920</v>
      </c>
      <c r="V2" s="10">
        <v>45921</v>
      </c>
      <c r="W2" s="10">
        <v>45922</v>
      </c>
      <c r="X2" s="10">
        <v>45923</v>
      </c>
      <c r="Y2" s="10">
        <v>45924</v>
      </c>
      <c r="Z2" s="10">
        <v>45925</v>
      </c>
      <c r="AA2" s="10">
        <v>45926</v>
      </c>
      <c r="AB2" s="10">
        <v>45927</v>
      </c>
      <c r="AC2" s="10">
        <v>45928</v>
      </c>
      <c r="AD2" s="10">
        <v>45929</v>
      </c>
      <c r="AE2" s="10">
        <v>45930</v>
      </c>
      <c r="AF2" s="10">
        <v>45931</v>
      </c>
      <c r="AG2" s="10">
        <v>45932</v>
      </c>
      <c r="AH2" s="10">
        <v>45933</v>
      </c>
      <c r="AI2" s="10">
        <v>45934</v>
      </c>
      <c r="AJ2" s="10">
        <v>45935</v>
      </c>
      <c r="AK2" s="10">
        <v>45936</v>
      </c>
      <c r="AL2" s="10">
        <v>45937</v>
      </c>
      <c r="AM2" s="10">
        <v>45938</v>
      </c>
      <c r="AN2" s="10">
        <v>45939</v>
      </c>
      <c r="AO2" s="10">
        <v>45940</v>
      </c>
      <c r="AP2" s="10">
        <v>45941</v>
      </c>
      <c r="AQ2" s="10">
        <v>45942</v>
      </c>
      <c r="AR2" s="10">
        <v>45943</v>
      </c>
      <c r="AS2" s="10">
        <v>45944</v>
      </c>
      <c r="AT2" s="10">
        <v>45945</v>
      </c>
      <c r="AU2" s="10">
        <v>45946</v>
      </c>
      <c r="AV2" s="10">
        <v>45947</v>
      </c>
      <c r="AW2" s="10">
        <v>45948</v>
      </c>
      <c r="AX2" s="10">
        <v>45949</v>
      </c>
      <c r="AY2" s="10">
        <v>45950</v>
      </c>
      <c r="AZ2" s="10">
        <v>45951</v>
      </c>
      <c r="BA2" s="10">
        <v>45952</v>
      </c>
      <c r="BB2" s="10">
        <v>45953</v>
      </c>
      <c r="BC2" s="10">
        <v>45954</v>
      </c>
      <c r="BD2" s="10">
        <v>45955</v>
      </c>
      <c r="BE2" s="10">
        <v>45956</v>
      </c>
      <c r="BF2" s="10">
        <v>45957</v>
      </c>
      <c r="BG2" s="10">
        <v>45958</v>
      </c>
      <c r="BH2" s="10">
        <v>45959</v>
      </c>
      <c r="BI2" s="10">
        <v>45960</v>
      </c>
    </row>
    <row r="3" spans="1:61">
      <c r="A3" s="3" t="s">
        <v>66</v>
      </c>
      <c r="B3" s="11"/>
      <c r="C3" s="4"/>
      <c r="D3" s="4"/>
      <c r="E3" s="4"/>
      <c r="F3" s="4"/>
    </row>
    <row r="4" spans="1:61">
      <c r="A4" s="3" t="s">
        <v>63</v>
      </c>
      <c r="B4" s="12"/>
      <c r="D4" s="5" t="s">
        <v>62</v>
      </c>
      <c r="E4" s="5" t="s">
        <v>62</v>
      </c>
      <c r="F4" s="5" t="s">
        <v>62</v>
      </c>
    </row>
    <row r="5" spans="1:61">
      <c r="A5" s="3" t="s">
        <v>68</v>
      </c>
      <c r="B5" s="12"/>
      <c r="G5" s="6"/>
      <c r="H5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B3B79-6468-4A34-98A7-704144BE2DF8}">
  <dimension ref="A1:C4"/>
  <sheetViews>
    <sheetView workbookViewId="0">
      <selection activeCell="C3" sqref="C3"/>
    </sheetView>
  </sheetViews>
  <sheetFormatPr defaultRowHeight="15"/>
  <cols>
    <col min="1" max="1" width="76.7109375" customWidth="1"/>
    <col min="2" max="2" width="18.28515625" customWidth="1"/>
    <col min="3" max="3" width="17" customWidth="1"/>
  </cols>
  <sheetData>
    <row r="1" spans="1:3">
      <c r="A1" t="s">
        <v>69</v>
      </c>
      <c r="B1" t="s">
        <v>70</v>
      </c>
      <c r="C1" t="s">
        <v>71</v>
      </c>
    </row>
    <row r="2" spans="1:3">
      <c r="A2" t="s">
        <v>72</v>
      </c>
      <c r="B2" t="s">
        <v>73</v>
      </c>
      <c r="C2" s="1">
        <v>45920</v>
      </c>
    </row>
    <row r="3" spans="1:3">
      <c r="A3" t="s">
        <v>74</v>
      </c>
      <c r="B3" t="s">
        <v>75</v>
      </c>
    </row>
    <row r="4" spans="1:3">
      <c r="A4" t="s">
        <v>76</v>
      </c>
      <c r="B4" t="s">
        <v>75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98A6DB05-1705-4DED-A296-9A509986215B}">
          <x14:formula1>
            <xm:f>Tiedot!$C$2:$C$4</xm:f>
          </x14:formula1>
          <xm:sqref>B2:B4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44C0-924D-423F-99A9-FF9240242099}">
  <dimension ref="A1:F2"/>
  <sheetViews>
    <sheetView workbookViewId="0">
      <selection activeCell="C3" sqref="C3"/>
    </sheetView>
  </sheetViews>
  <sheetFormatPr defaultRowHeight="15"/>
  <cols>
    <col min="2" max="2" width="34.140625" customWidth="1"/>
    <col min="5" max="5" width="43.5703125" customWidth="1"/>
  </cols>
  <sheetData>
    <row r="1" spans="1:6">
      <c r="A1" s="3" t="s">
        <v>77</v>
      </c>
      <c r="D1" s="3" t="s">
        <v>78</v>
      </c>
    </row>
    <row r="2" spans="1:6">
      <c r="A2" t="s">
        <v>79</v>
      </c>
      <c r="B2" t="s">
        <v>80</v>
      </c>
      <c r="C2" t="s">
        <v>81</v>
      </c>
      <c r="D2" t="s">
        <v>79</v>
      </c>
      <c r="E2" t="s">
        <v>80</v>
      </c>
      <c r="F2" t="s">
        <v>81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73C90-1262-4CEF-8645-AA1D1955B635}">
  <dimension ref="A1:C4"/>
  <sheetViews>
    <sheetView workbookViewId="0">
      <selection activeCell="C2" sqref="C2:C4"/>
    </sheetView>
  </sheetViews>
  <sheetFormatPr defaultRowHeight="15"/>
  <cols>
    <col min="1" max="1" width="15.7109375" customWidth="1"/>
    <col min="3" max="3" width="23.140625" customWidth="1"/>
  </cols>
  <sheetData>
    <row r="1" spans="1:3">
      <c r="A1" s="3" t="s">
        <v>82</v>
      </c>
      <c r="B1" s="3" t="s">
        <v>83</v>
      </c>
      <c r="C1" s="3" t="s">
        <v>70</v>
      </c>
    </row>
    <row r="2" spans="1:3">
      <c r="A2" t="s">
        <v>16</v>
      </c>
      <c r="B2" t="s">
        <v>66</v>
      </c>
      <c r="C2" t="s">
        <v>75</v>
      </c>
    </row>
    <row r="3" spans="1:3">
      <c r="A3" t="s">
        <v>24</v>
      </c>
      <c r="B3" t="s">
        <v>63</v>
      </c>
      <c r="C3" t="s">
        <v>73</v>
      </c>
    </row>
    <row r="4" spans="1:3">
      <c r="B4" t="s">
        <v>68</v>
      </c>
      <c r="C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2025-09-30T05:02:18Z</dcterms:created>
  <dcterms:modified xsi:type="dcterms:W3CDTF">2025-10-13T06:17:50Z</dcterms:modified>
  <cp:category/>
  <cp:contentStatus/>
</cp:coreProperties>
</file>